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12. Decembar\"/>
    </mc:Choice>
  </mc:AlternateContent>
  <bookViews>
    <workbookView xWindow="480" yWindow="150" windowWidth="1819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09" i="1" l="1"/>
  <c r="C107" i="1"/>
  <c r="C108" i="1"/>
  <c r="D37" i="1" l="1"/>
  <c r="E37" i="1"/>
  <c r="D27" i="1"/>
  <c r="E27" i="1"/>
  <c r="D21" i="1"/>
  <c r="E21" i="1"/>
  <c r="D13" i="1"/>
  <c r="E13" i="1"/>
  <c r="D7" i="1"/>
  <c r="E7" i="1"/>
  <c r="C83" i="1"/>
  <c r="D59" i="1" l="1"/>
  <c r="E59" i="1"/>
  <c r="E83" i="1"/>
  <c r="E82" i="1"/>
  <c r="E44" i="1"/>
  <c r="E41" i="1"/>
  <c r="F38" i="1"/>
  <c r="F98" i="1" l="1"/>
  <c r="F83" i="1"/>
  <c r="F81" i="1"/>
  <c r="F76" i="1"/>
  <c r="F71" i="1"/>
  <c r="F60" i="1"/>
  <c r="F26" i="1"/>
  <c r="F19" i="1"/>
  <c r="E96" i="1"/>
  <c r="E94" i="1"/>
  <c r="E87" i="1" s="1"/>
  <c r="E91" i="1"/>
  <c r="E88" i="1"/>
  <c r="E74" i="1"/>
  <c r="E73" i="1" s="1"/>
  <c r="E69" i="1"/>
  <c r="E49" i="1"/>
  <c r="E58" i="1" l="1"/>
  <c r="E6" i="1"/>
  <c r="E5" i="1" s="1"/>
  <c r="E100" i="1" l="1"/>
  <c r="C37" i="1"/>
  <c r="F55" i="1" l="1"/>
  <c r="D41" i="1"/>
  <c r="C21" i="1" l="1"/>
  <c r="D69" i="1" l="1"/>
  <c r="D58" i="1" s="1"/>
  <c r="D88" i="1" l="1"/>
  <c r="D96" i="1" l="1"/>
  <c r="D94" i="1"/>
  <c r="D91" i="1"/>
  <c r="D83" i="1"/>
  <c r="D82" i="1" s="1"/>
  <c r="D74" i="1"/>
  <c r="D73" i="1" s="1"/>
  <c r="D49" i="1"/>
  <c r="D44" i="1"/>
  <c r="D6" i="1" l="1"/>
  <c r="D5" i="1" s="1"/>
  <c r="D87" i="1"/>
  <c r="D100" i="1" l="1"/>
  <c r="C59" i="1"/>
  <c r="C82" i="1" l="1"/>
  <c r="F82" i="1" s="1"/>
  <c r="C74" i="1"/>
  <c r="C73" i="1" s="1"/>
  <c r="C69" i="1"/>
  <c r="C58" i="1" s="1"/>
  <c r="C49" i="1"/>
  <c r="C44" i="1" l="1"/>
  <c r="F14" i="1" l="1"/>
  <c r="F8" i="1"/>
  <c r="F9" i="1"/>
  <c r="F10" i="1"/>
  <c r="F11" i="1"/>
  <c r="F12" i="1"/>
  <c r="F20" i="1"/>
  <c r="F22" i="1"/>
  <c r="F23" i="1"/>
  <c r="F24" i="1"/>
  <c r="F25" i="1"/>
  <c r="F28" i="1"/>
  <c r="F29" i="1"/>
  <c r="F30" i="1"/>
  <c r="F31" i="1"/>
  <c r="F33" i="1"/>
  <c r="F34" i="1"/>
  <c r="F35" i="1"/>
  <c r="F36" i="1"/>
  <c r="F39" i="1"/>
  <c r="F40" i="1"/>
  <c r="F48" i="1"/>
  <c r="F50" i="1"/>
  <c r="F51" i="1"/>
  <c r="F52" i="1"/>
  <c r="F53" i="1"/>
  <c r="F54" i="1"/>
  <c r="F56" i="1"/>
  <c r="F57" i="1"/>
  <c r="F61" i="1"/>
  <c r="F62" i="1"/>
  <c r="F63" i="1"/>
  <c r="F64" i="1"/>
  <c r="F65" i="1"/>
  <c r="F66" i="1"/>
  <c r="F67" i="1"/>
  <c r="F68" i="1"/>
  <c r="F72" i="1"/>
  <c r="F78" i="1"/>
  <c r="F79" i="1"/>
  <c r="F80" i="1"/>
  <c r="F86" i="1"/>
  <c r="F95" i="1"/>
  <c r="F97" i="1"/>
  <c r="C13" i="1" l="1"/>
  <c r="C7" i="1"/>
  <c r="F7" i="1" s="1"/>
  <c r="F13" i="1" l="1"/>
  <c r="F49" i="1"/>
  <c r="F21" i="1"/>
  <c r="C94" i="1"/>
  <c r="F94" i="1" s="1"/>
  <c r="F74" i="1" l="1"/>
  <c r="F59" i="1" l="1"/>
  <c r="F73" i="1"/>
  <c r="C96" i="1" l="1"/>
  <c r="F96" i="1" s="1"/>
  <c r="C91" i="1"/>
  <c r="C88" i="1"/>
  <c r="C41" i="1"/>
  <c r="F37" i="1"/>
  <c r="C27" i="1"/>
  <c r="C6" i="1" s="1"/>
  <c r="C87" i="1" l="1"/>
  <c r="F87" i="1" s="1"/>
  <c r="F69" i="1"/>
  <c r="F58" i="1"/>
  <c r="F27" i="1"/>
  <c r="F6" i="1" s="1"/>
  <c r="F5" i="1" s="1"/>
  <c r="C5" i="1" l="1"/>
  <c r="C100" i="1" s="1"/>
  <c r="F100" i="1" s="1"/>
</calcChain>
</file>

<file path=xl/sharedStrings.xml><?xml version="1.0" encoding="utf-8"?>
<sst xmlns="http://schemas.openxmlformats.org/spreadsheetml/2006/main" count="206" uniqueCount="185">
  <si>
    <t>OBRAZAC PIR</t>
  </si>
  <si>
    <t>Redni broj</t>
  </si>
  <si>
    <t>Vrsta rashoda</t>
  </si>
  <si>
    <t xml:space="preserve">Godišnji plan budžeta </t>
  </si>
  <si>
    <t>% izvršenja godišnjeg plana</t>
  </si>
  <si>
    <t>I</t>
  </si>
  <si>
    <t>Tekući izdaci</t>
  </si>
  <si>
    <t>Bruto zarade i doprinosi na teret poslodavca</t>
  </si>
  <si>
    <t>411-1</t>
  </si>
  <si>
    <t>Neto zarade</t>
  </si>
  <si>
    <t>411-2</t>
  </si>
  <si>
    <t>Porez na zarade</t>
  </si>
  <si>
    <t>411-3</t>
  </si>
  <si>
    <t>Doprinosi na teret zaposlenog</t>
  </si>
  <si>
    <t>411-4</t>
  </si>
  <si>
    <t>Doprinosi na teret poslodavca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</si>
  <si>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</si>
  <si>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</si>
  <si>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</si>
  <si>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</si>
  <si>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</si>
  <si>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</si>
  <si>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odvojeni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</si>
  <si>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</si>
  <si>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</si>
  <si>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</si>
  <si>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</si>
  <si>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</si>
  <si>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</si>
  <si>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</si>
  <si>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skupštinskim poslanicima</t>
  </si>
  <si>
    <t>412-7</t>
  </si>
  <si>
    <t>Ostale naknade</t>
  </si>
  <si>
    <t>Rashodi za materijal</t>
  </si>
  <si>
    <t>413-1</t>
  </si>
  <si>
    <t>Administrativni materijal</t>
  </si>
  <si>
    <t>413-3</t>
  </si>
  <si>
    <t>Materijal za posebne namjene</t>
  </si>
  <si>
    <t>413-4</t>
  </si>
  <si>
    <t>Rashodi za energiju</t>
  </si>
  <si>
    <t>413-5</t>
  </si>
  <si>
    <t>Rashodi za gorivo</t>
  </si>
  <si>
    <t>413-9</t>
  </si>
  <si>
    <t>Ostali rashodi za materijal</t>
  </si>
  <si>
    <t>Rashodi za usluge</t>
  </si>
  <si>
    <t>414-1</t>
  </si>
  <si>
    <t>Službena putovanja</t>
  </si>
  <si>
    <t>414-2</t>
  </si>
  <si>
    <t>Reprezentacija</t>
  </si>
  <si>
    <t>414-3</t>
  </si>
  <si>
    <t>Komunikacione usluge</t>
  </si>
  <si>
    <t>414-4</t>
  </si>
  <si>
    <t>Bankarske usluge i negativne kursne razlike</t>
  </si>
  <si>
    <t>414-5</t>
  </si>
  <si>
    <t>Usluge prevoza</t>
  </si>
  <si>
    <t>414-6</t>
  </si>
  <si>
    <t>Advokatske, notarske i pravne usluge</t>
  </si>
  <si>
    <t>414-7</t>
  </si>
  <si>
    <t>Konsultantske usluge, projekti i studije</t>
  </si>
  <si>
    <t>414-8</t>
  </si>
  <si>
    <t>Usluge stručnog usavršavanja</t>
  </si>
  <si>
    <t>414-9</t>
  </si>
  <si>
    <t>Ostale usluge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</si>
  <si>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</si>
  <si>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</si>
  <si>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</si>
  <si>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</si>
  <si>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</si>
  <si>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</si>
  <si>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</si>
  <si>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</si>
  <si>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</si>
  <si>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</si>
  <si>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416-2</t>
  </si>
  <si>
    <t>Kamate nerezidentima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</si>
  <si>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</si>
  <si>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</si>
  <si>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</si>
  <si>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</si>
  <si>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</si>
  <si>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</si>
  <si>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</si>
  <si>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</si>
  <si>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</si>
  <si>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</si>
  <si>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</si>
  <si>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</si>
  <si>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</si>
  <si>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</si>
  <si>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</si>
  <si>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</si>
  <si>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</si>
  <si>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419-6</t>
  </si>
  <si>
    <t>Komunalne naknade</t>
  </si>
  <si>
    <t>419-9</t>
  </si>
  <si>
    <t>Ostalo</t>
  </si>
  <si>
    <t>Transferi za socijalnu zaštitu</t>
  </si>
  <si>
    <t>Transferi institucijama, pojedincima, nevladinom i javnom sektoru</t>
  </si>
  <si>
    <t>431-1</t>
  </si>
  <si>
    <t>Transferi za zdravstvenu zaštitu</t>
  </si>
  <si>
    <t>431-2</t>
  </si>
  <si>
    <t>Transferi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</si>
  <si>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</si>
  <si>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</si>
  <si>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</si>
  <si>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</si>
  <si>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</si>
  <si>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 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</si>
  <si>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</si>
  <si>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</si>
  <si>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</si>
  <si>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</si>
  <si>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</si>
  <si>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</si>
  <si>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431-9</t>
  </si>
  <si>
    <t>Ostali transferi institucijama</t>
  </si>
  <si>
    <t>Ostali transferi</t>
  </si>
  <si>
    <t>432-4</t>
  </si>
  <si>
    <t>Transferi opštinama</t>
  </si>
  <si>
    <t>432-5</t>
  </si>
  <si>
    <t>Transferi budžetu Države</t>
  </si>
  <si>
    <t>432-6</t>
  </si>
  <si>
    <t>Transferi javnim preduzećima</t>
  </si>
  <si>
    <t>II</t>
  </si>
  <si>
    <t>Kapitalni izdaci</t>
  </si>
  <si>
    <t>441-1</t>
  </si>
  <si>
    <t>Izdaci za infrastrukturu od opšteg značaja</t>
  </si>
  <si>
    <t>441-2</t>
  </si>
  <si>
    <t>Izdaci za lokalnu infrastrukturu</t>
  </si>
  <si>
    <t>441-3</t>
  </si>
  <si>
    <t>Izdaci za građevinske objekte</t>
  </si>
  <si>
    <t>441-4</t>
  </si>
  <si>
    <t>Izdaci za uređenje zemljišta</t>
  </si>
  <si>
    <t>441-5</t>
  </si>
  <si>
    <t>Izdaci za opremu</t>
  </si>
  <si>
    <t>441-6</t>
  </si>
  <si>
    <t>Investiciono održavanje</t>
  </si>
  <si>
    <t>441-9</t>
  </si>
  <si>
    <t>Ostali kapitalni izdaci</t>
  </si>
  <si>
    <t>III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</si>
  <si>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</si>
  <si>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</si>
  <si>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</si>
  <si>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</si>
  <si>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</si>
  <si>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</si>
  <si>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</si>
  <si>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IV</t>
  </si>
  <si>
    <t>Otplata dugova</t>
  </si>
  <si>
    <t>Otplata duga</t>
  </si>
  <si>
    <t>461-1</t>
  </si>
  <si>
    <t>Otplata hartija od vrijednosti i kredita rezidentima</t>
  </si>
  <si>
    <t>461-2</t>
  </si>
  <si>
    <t>Otplata hartija od vrijednosti i kredita nerezidentima</t>
  </si>
  <si>
    <t>Otplata garancija</t>
  </si>
  <si>
    <t>462-1</t>
  </si>
  <si>
    <t>Otplata garancija u zemlji</t>
  </si>
  <si>
    <t>462-2</t>
  </si>
  <si>
    <t>Otplata garancija u inostranstvu</t>
  </si>
  <si>
    <t>Otplata obaveza iz prethodnog perioda</t>
  </si>
  <si>
    <t>463-0</t>
  </si>
  <si>
    <t>V</t>
  </si>
  <si>
    <t>Rezerve</t>
  </si>
  <si>
    <t>Tekuća budžetska rezerva</t>
  </si>
  <si>
    <t>Stalna budžetska rezerva</t>
  </si>
  <si>
    <t>Ostale rezerve</t>
  </si>
  <si>
    <t>UKUPNI RASHODI (I+II+III+IV+V)</t>
  </si>
  <si>
    <t>OPŠTINA PLUŽINE</t>
  </si>
  <si>
    <t>Napomena uz izvještaj: analitički pregled izdatka 463 - Otplata obaveza iz prethodnog perioda</t>
  </si>
  <si>
    <t>Otplata obaveza iz prethodnog perioda - analitika</t>
  </si>
  <si>
    <t xml:space="preserve">    Neto zarade</t>
  </si>
  <si>
    <t xml:space="preserve">    Porez na zarade</t>
  </si>
  <si>
    <t xml:space="preserve">    Doprinosi na teret zaposlenog</t>
  </si>
  <si>
    <t xml:space="preserve">    Doprinosi na teret poslodavca</t>
  </si>
  <si>
    <t xml:space="preserve">    Opštinski prirez</t>
  </si>
  <si>
    <t xml:space="preserve">       Izdaci po osnovu troškova sudskih postupaka</t>
  </si>
  <si>
    <t>Mileva Radojičić, s.r.</t>
  </si>
  <si>
    <t>Sekretarka</t>
  </si>
  <si>
    <t>Takse</t>
  </si>
  <si>
    <t>419-8</t>
  </si>
  <si>
    <t>Izvršenje u mjesecu decembru</t>
  </si>
  <si>
    <t>Izvršenje u periodu 01.01.2024. do 31.12.20254.</t>
  </si>
  <si>
    <r>
      <t xml:space="preserve">     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Obradila:</t>
    </r>
  </si>
  <si>
    <t>Šefica Odjeljenja</t>
  </si>
  <si>
    <t xml:space="preserve"> Marina Bakrač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</si>
</sst>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(* #,##0.00_);_(* \(#,##0.00\);_(* &quot;-&quot;??_);_(@_)"/>
    <numFmt numFmtId="165" formatCode="#,##0.00;[Red]#,##0.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mbria"/>
      <family val="1"/>
    </font>
    <font>
      <b/>
      <sz val="9"/>
      <color indexed="8"/>
      <name val="Cambria"/>
      <family val="1"/>
    </font>
    <font>
      <b/>
      <sz val="8"/>
      <name val="Cambria"/>
      <family val="1"/>
      <scheme val="major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 Unicode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6" fillId="0" borderId="1" xfId="1" applyFont="1" applyBorder="1" applyAlignment="1">
      <alignment horizontal="right"/>
    </xf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left" vertical="justify" wrapText="1"/>
    </xf>
    <xf numFmtId="0" fontId="7" fillId="0" borderId="1" xfId="1" applyFont="1" applyBorder="1" applyAlignment="1">
      <alignment horizontal="left" vertical="justify" wrapText="1"/>
    </xf>
    <xf numFmtId="0" fontId="6" fillId="0" borderId="1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4" fontId="10" fillId="0" borderId="3" xfId="1" applyNumberFormat="1" applyFont="1" applyBorder="1"/>
    <xf numFmtId="4" fontId="10" fillId="0" borderId="1" xfId="1" applyNumberFormat="1" applyFont="1" applyBorder="1"/>
    <xf numFmtId="4" fontId="11" fillId="0" borderId="1" xfId="1" applyNumberFormat="1" applyFont="1" applyBorder="1"/>
    <xf numFmtId="4" fontId="11" fillId="0" borderId="3" xfId="1" applyNumberFormat="1" applyFont="1" applyBorder="1"/>
    <xf numFmtId="0" fontId="6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 vertical="justify" wrapText="1"/>
    </xf>
    <xf numFmtId="165" fontId="6" fillId="0" borderId="1" xfId="0" applyNumberFormat="1" applyFont="1" applyBorder="1"/>
    <xf numFmtId="0" fontId="6" fillId="0" borderId="1" xfId="1" applyFont="1" applyBorder="1"/>
    <xf numFmtId="0" fontId="5" fillId="0" borderId="1" xfId="1" applyFont="1" applyFill="1" applyBorder="1"/>
    <xf numFmtId="4" fontId="6" fillId="0" borderId="1" xfId="0" applyNumberFormat="1" applyFont="1" applyBorder="1"/>
    <xf numFmtId="4" fontId="10" fillId="2" borderId="1" xfId="1" applyNumberFormat="1" applyFont="1" applyFill="1" applyBorder="1"/>
    <xf numFmtId="4" fontId="11" fillId="2" borderId="1" xfId="1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4" fontId="11" fillId="0" borderId="0" xfId="1" applyNumberFormat="1" applyFont="1" applyFill="1" applyBorder="1"/>
    <xf numFmtId="8" fontId="15" fillId="0" borderId="0" xfId="0" applyNumberFormat="1" applyFont="1"/>
    <xf numFmtId="8" fontId="15" fillId="0" borderId="1" xfId="0" applyNumberFormat="1" applyFont="1" applyBorder="1"/>
    <xf numFmtId="4" fontId="16" fillId="0" borderId="3" xfId="1" applyNumberFormat="1" applyFont="1" applyBorder="1"/>
    <xf numFmtId="4" fontId="16" fillId="2" borderId="1" xfId="1" applyNumberFormat="1" applyFont="1" applyFill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4" fontId="0" fillId="0" borderId="0" xfId="0" applyNumberFormat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topLeftCell="A97" zoomScaleNormal="100" workbookViewId="0">
      <selection activeCell="W114" sqref="W114"/>
    </sheetView>
  </sheetViews>
  <sheetFormatPr defaultRowHeight="15" x14ac:dyDescent="0.25"/>
  <cols>
    <col min="1" max="1" width="10.42578125" customWidth="1"/>
    <col min="2" max="2" width="41.140625" customWidth="1"/>
    <col min="3" max="3" width="15.140625" customWidth="1"/>
    <col min="4" max="5" width="14.5703125" customWidth="1"/>
    <col min="6" max="6" width="16" customWidth="1"/>
  </cols>
  <sheetData>
    <row r="1" spans="1:6" ht="15.75" thickBot="1" x14ac:dyDescent="0.3">
      <c r="A1" s="1"/>
      <c r="B1" s="1"/>
      <c r="C1" s="1"/>
      <c r="D1" s="1"/>
      <c r="E1" s="46" t="s">
        <v>0</v>
      </c>
      <c r="F1" s="47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48" t="s">
        <v>167</v>
      </c>
      <c r="B3" s="49"/>
      <c r="C3" s="49"/>
      <c r="D3" s="49"/>
      <c r="E3" s="49"/>
      <c r="F3" s="50"/>
    </row>
    <row r="4" spans="1:6" ht="48.75" thickBot="1" x14ac:dyDescent="0.3">
      <c r="A4" s="2" t="s">
        <v>1</v>
      </c>
      <c r="B4" s="2" t="s">
        <v>2</v>
      </c>
      <c r="C4" s="3" t="s">
        <v>3</v>
      </c>
      <c r="D4" s="3" t="s">
        <v>180</v>
      </c>
      <c r="E4" s="3" t="s">
        <v>181</v>
      </c>
      <c r="F4" s="3" t="s">
        <v>4</v>
      </c>
    </row>
    <row r="5" spans="1:6" ht="15.75" thickTop="1" x14ac:dyDescent="0.25">
      <c r="A5" s="4" t="s">
        <v>5</v>
      </c>
      <c r="B5" s="5" t="s">
        <v>6</v>
      </c>
      <c r="C5" s="16">
        <f>SUM(C6)</f>
        <v>2750500</v>
      </c>
      <c r="D5" s="16">
        <f t="shared" ref="D5:F5" si="0">SUM(D6)</f>
        <v>427367.04000000004</v>
      </c>
      <c r="E5" s="16">
        <f t="shared" si="0"/>
        <v>2232475.84</v>
      </c>
      <c r="F5" s="16">
        <f t="shared" si="0"/>
        <v>557.12297914778628</v>
      </c>
    </row>
    <row r="6" spans="1:6" x14ac:dyDescent="0.25">
      <c r="A6" s="6">
        <v>41</v>
      </c>
      <c r="B6" s="7" t="s">
        <v>6</v>
      </c>
      <c r="C6" s="16">
        <f>SUM(C7+C13+C21+C27+C37+C41+C44+C48+C49)</f>
        <v>2750500</v>
      </c>
      <c r="D6" s="16">
        <f t="shared" ref="D6:F6" si="1">SUM(D7+D13+D21+D27+D37+D41+D44+D48+D49)</f>
        <v>427367.04000000004</v>
      </c>
      <c r="E6" s="16">
        <f t="shared" ref="E6" si="2">SUM(E7+E13+E21+E27+E37+E41+E44+E48+E49)</f>
        <v>2232475.84</v>
      </c>
      <c r="F6" s="16">
        <f t="shared" si="1"/>
        <v>557.12297914778628</v>
      </c>
    </row>
    <row r="7" spans="1:6" x14ac:dyDescent="0.25">
      <c r="A7" s="6">
        <v>411</v>
      </c>
      <c r="B7" s="7" t="s">
        <v>7</v>
      </c>
      <c r="C7" s="17">
        <f>SUM(C8:C12)</f>
        <v>965000</v>
      </c>
      <c r="D7" s="17">
        <f t="shared" ref="D7:E7" si="3">SUM(D8:D12)</f>
        <v>111150.43000000001</v>
      </c>
      <c r="E7" s="17">
        <f t="shared" si="3"/>
        <v>701368.79999999993</v>
      </c>
      <c r="F7" s="16">
        <f>E7/C7*100</f>
        <v>72.680704663212424</v>
      </c>
    </row>
    <row r="8" spans="1:6" x14ac:dyDescent="0.25">
      <c r="A8" s="8" t="s">
        <v>8</v>
      </c>
      <c r="B8" s="9" t="s">
        <v>9</v>
      </c>
      <c r="C8" s="18">
        <v>730950</v>
      </c>
      <c r="D8" s="18">
        <v>101418.44</v>
      </c>
      <c r="E8" s="38">
        <v>549320.97</v>
      </c>
      <c r="F8" s="19">
        <f t="shared" ref="F8:F69" si="4">E8/C8*100</f>
        <v>75.15164785553047</v>
      </c>
    </row>
    <row r="9" spans="1:6" x14ac:dyDescent="0.25">
      <c r="A9" s="8" t="s">
        <v>10</v>
      </c>
      <c r="B9" s="9" t="s">
        <v>11</v>
      </c>
      <c r="C9" s="18">
        <v>26400</v>
      </c>
      <c r="D9" s="38">
        <v>1725.2</v>
      </c>
      <c r="E9" s="38">
        <v>17542.939999999999</v>
      </c>
      <c r="F9" s="19">
        <f t="shared" si="4"/>
        <v>66.450530303030291</v>
      </c>
    </row>
    <row r="10" spans="1:6" x14ac:dyDescent="0.25">
      <c r="A10" s="8" t="s">
        <v>12</v>
      </c>
      <c r="B10" s="9" t="s">
        <v>13</v>
      </c>
      <c r="C10" s="18">
        <v>143000</v>
      </c>
      <c r="D10" s="38">
        <v>6129.68</v>
      </c>
      <c r="E10" s="38">
        <v>87757.75</v>
      </c>
      <c r="F10" s="19">
        <f t="shared" si="4"/>
        <v>61.369055944055937</v>
      </c>
    </row>
    <row r="11" spans="1:6" x14ac:dyDescent="0.25">
      <c r="A11" s="8" t="s">
        <v>14</v>
      </c>
      <c r="B11" s="9" t="s">
        <v>15</v>
      </c>
      <c r="C11" s="18">
        <v>59650</v>
      </c>
      <c r="D11" s="38">
        <v>1422.06</v>
      </c>
      <c r="E11" s="38">
        <v>44128.13</v>
      </c>
      <c r="F11" s="19">
        <f t="shared" si="4"/>
        <v>73.97842414082146</v>
      </c>
    </row>
    <row r="12" spans="1:6" x14ac:dyDescent="0.25">
      <c r="A12" s="8" t="s">
        <v>16</v>
      </c>
      <c r="B12" s="9" t="s">
        <v>17</v>
      </c>
      <c r="C12" s="18">
        <v>5000</v>
      </c>
      <c r="D12" s="38">
        <v>455.05</v>
      </c>
      <c r="E12" s="38">
        <v>2619.0100000000002</v>
      </c>
      <c r="F12" s="19">
        <f t="shared" si="4"/>
        <v>52.380200000000002</v>
      </c>
    </row>
    <row r="13" spans="1:6" x14ac:dyDescent="0.25">
      <c r="A13" s="6">
        <v>412</v>
      </c>
      <c r="B13" s="7" t="s">
        <v>18</v>
      </c>
      <c r="C13" s="17">
        <f>SUM(C14:C20)</f>
        <v>122350</v>
      </c>
      <c r="D13" s="17">
        <f t="shared" ref="D13:E13" si="5">SUM(D14:D20)</f>
        <v>17369.16</v>
      </c>
      <c r="E13" s="17">
        <f t="shared" si="5"/>
        <v>114339.26</v>
      </c>
      <c r="F13" s="16">
        <f t="shared" si="4"/>
        <v>93.452603187576628</v>
      </c>
    </row>
    <row r="14" spans="1:6" x14ac:dyDescent="0.25">
      <c r="A14" s="8" t="s">
        <v>19</v>
      </c>
      <c r="B14" s="9" t="s">
        <v>20</v>
      </c>
      <c r="C14" s="18">
        <v>26850</v>
      </c>
      <c r="D14" s="33">
        <v>3039.55</v>
      </c>
      <c r="E14" s="33">
        <v>21339.55</v>
      </c>
      <c r="F14" s="19">
        <f>E14/C14*100</f>
        <v>79.476908752327745</v>
      </c>
    </row>
    <row r="15" spans="1:6" x14ac:dyDescent="0.25">
      <c r="A15" s="8" t="s">
        <v>21</v>
      </c>
      <c r="B15" s="9" t="s">
        <v>22</v>
      </c>
      <c r="C15" s="18">
        <v>0</v>
      </c>
      <c r="D15" s="33">
        <v>0</v>
      </c>
      <c r="E15" s="33">
        <v>0</v>
      </c>
      <c r="F15" s="19">
        <v>0</v>
      </c>
    </row>
    <row r="16" spans="1:6" x14ac:dyDescent="0.25">
      <c r="A16" s="8" t="s">
        <v>23</v>
      </c>
      <c r="B16" s="9" t="s">
        <v>24</v>
      </c>
      <c r="C16" s="18">
        <v>0</v>
      </c>
      <c r="D16" s="33">
        <v>0</v>
      </c>
      <c r="E16" s="33">
        <v>0</v>
      </c>
      <c r="F16" s="19">
        <v>0</v>
      </c>
    </row>
    <row r="17" spans="1:6" x14ac:dyDescent="0.25">
      <c r="A17" s="8" t="s">
        <v>25</v>
      </c>
      <c r="B17" s="9" t="s">
        <v>26</v>
      </c>
      <c r="C17" s="18">
        <v>0</v>
      </c>
      <c r="D17" s="33">
        <v>0</v>
      </c>
      <c r="E17" s="33">
        <v>0</v>
      </c>
      <c r="F17" s="19">
        <v>0</v>
      </c>
    </row>
    <row r="18" spans="1:6" x14ac:dyDescent="0.25">
      <c r="A18" s="8" t="s">
        <v>27</v>
      </c>
      <c r="B18" s="9" t="s">
        <v>28</v>
      </c>
      <c r="C18" s="18">
        <v>0</v>
      </c>
      <c r="D18" s="33">
        <v>0</v>
      </c>
      <c r="E18" s="33">
        <v>0</v>
      </c>
      <c r="F18" s="19">
        <v>0</v>
      </c>
    </row>
    <row r="19" spans="1:6" x14ac:dyDescent="0.25">
      <c r="A19" s="8" t="s">
        <v>29</v>
      </c>
      <c r="B19" s="9" t="s">
        <v>30</v>
      </c>
      <c r="C19" s="18">
        <v>80000</v>
      </c>
      <c r="D19" s="37">
        <v>6909.13</v>
      </c>
      <c r="E19" s="37">
        <v>77618.759999999995</v>
      </c>
      <c r="F19" s="19">
        <f t="shared" si="4"/>
        <v>97.023449999999983</v>
      </c>
    </row>
    <row r="20" spans="1:6" x14ac:dyDescent="0.25">
      <c r="A20" s="8" t="s">
        <v>31</v>
      </c>
      <c r="B20" s="9" t="s">
        <v>32</v>
      </c>
      <c r="C20" s="18">
        <v>15500</v>
      </c>
      <c r="D20" s="33">
        <v>7420.48</v>
      </c>
      <c r="E20" s="33">
        <v>15380.95</v>
      </c>
      <c r="F20" s="19">
        <f t="shared" si="4"/>
        <v>99.23193548387097</v>
      </c>
    </row>
    <row r="21" spans="1:6" x14ac:dyDescent="0.25">
      <c r="A21" s="6">
        <v>413</v>
      </c>
      <c r="B21" s="7" t="s">
        <v>33</v>
      </c>
      <c r="C21" s="17">
        <f>SUM(C22:C26)</f>
        <v>208150</v>
      </c>
      <c r="D21" s="17">
        <f t="shared" ref="D21:E21" si="6">SUM(D22:D26)</f>
        <v>47916.460000000006</v>
      </c>
      <c r="E21" s="17">
        <f t="shared" si="6"/>
        <v>144922.95000000001</v>
      </c>
      <c r="F21" s="16">
        <f t="shared" si="4"/>
        <v>69.624285371126589</v>
      </c>
    </row>
    <row r="22" spans="1:6" x14ac:dyDescent="0.25">
      <c r="A22" s="8" t="s">
        <v>34</v>
      </c>
      <c r="B22" s="9" t="s">
        <v>35</v>
      </c>
      <c r="C22" s="18">
        <v>42200</v>
      </c>
      <c r="D22" s="18">
        <v>15727.09</v>
      </c>
      <c r="E22" s="37">
        <v>29924.400000000001</v>
      </c>
      <c r="F22" s="19">
        <f t="shared" si="4"/>
        <v>70.910900473933651</v>
      </c>
    </row>
    <row r="23" spans="1:6" x14ac:dyDescent="0.25">
      <c r="A23" s="8" t="s">
        <v>36</v>
      </c>
      <c r="B23" s="9" t="s">
        <v>37</v>
      </c>
      <c r="C23" s="18">
        <v>32850</v>
      </c>
      <c r="D23" s="33">
        <v>24868.65</v>
      </c>
      <c r="E23" s="33">
        <v>29538.6</v>
      </c>
      <c r="F23" s="19">
        <f t="shared" si="4"/>
        <v>89.919634703196337</v>
      </c>
    </row>
    <row r="24" spans="1:6" x14ac:dyDescent="0.25">
      <c r="A24" s="8" t="s">
        <v>38</v>
      </c>
      <c r="B24" s="9" t="s">
        <v>39</v>
      </c>
      <c r="C24" s="18">
        <v>45000</v>
      </c>
      <c r="D24" s="33">
        <v>3484.78</v>
      </c>
      <c r="E24" s="33">
        <v>33116.57</v>
      </c>
      <c r="F24" s="19">
        <f t="shared" si="4"/>
        <v>73.59237777777777</v>
      </c>
    </row>
    <row r="25" spans="1:6" x14ac:dyDescent="0.25">
      <c r="A25" s="8" t="s">
        <v>40</v>
      </c>
      <c r="B25" s="9" t="s">
        <v>41</v>
      </c>
      <c r="C25" s="18">
        <v>74100</v>
      </c>
      <c r="D25" s="33">
        <v>3374.76</v>
      </c>
      <c r="E25" s="33">
        <v>47395.28</v>
      </c>
      <c r="F25" s="19">
        <f t="shared" si="4"/>
        <v>63.961241565452085</v>
      </c>
    </row>
    <row r="26" spans="1:6" x14ac:dyDescent="0.25">
      <c r="A26" s="8" t="s">
        <v>42</v>
      </c>
      <c r="B26" s="9" t="s">
        <v>43</v>
      </c>
      <c r="C26" s="18">
        <v>14000</v>
      </c>
      <c r="D26" s="33">
        <v>461.18</v>
      </c>
      <c r="E26" s="33">
        <v>4948.1000000000004</v>
      </c>
      <c r="F26" s="19">
        <f t="shared" si="4"/>
        <v>35.34357142857143</v>
      </c>
    </row>
    <row r="27" spans="1:6" x14ac:dyDescent="0.25">
      <c r="A27" s="6">
        <v>414</v>
      </c>
      <c r="B27" s="7" t="s">
        <v>44</v>
      </c>
      <c r="C27" s="17">
        <f>SUM(C28:C36)</f>
        <v>267950</v>
      </c>
      <c r="D27" s="17">
        <f t="shared" ref="D27:E27" si="7">SUM(D28:D36)</f>
        <v>33981.96</v>
      </c>
      <c r="E27" s="17">
        <f t="shared" si="7"/>
        <v>227147.87</v>
      </c>
      <c r="F27" s="16">
        <f t="shared" si="4"/>
        <v>84.772483672326928</v>
      </c>
    </row>
    <row r="28" spans="1:6" x14ac:dyDescent="0.25">
      <c r="A28" s="8" t="s">
        <v>45</v>
      </c>
      <c r="B28" s="9" t="s">
        <v>46</v>
      </c>
      <c r="C28" s="18">
        <v>19550</v>
      </c>
      <c r="D28" s="33">
        <v>2289.9299999999998</v>
      </c>
      <c r="E28" s="33">
        <v>13407.92</v>
      </c>
      <c r="F28" s="19">
        <f t="shared" si="4"/>
        <v>68.582710997442447</v>
      </c>
    </row>
    <row r="29" spans="1:6" x14ac:dyDescent="0.25">
      <c r="A29" s="8" t="s">
        <v>47</v>
      </c>
      <c r="B29" s="9" t="s">
        <v>48</v>
      </c>
      <c r="C29" s="18">
        <v>17000</v>
      </c>
      <c r="D29" s="33">
        <v>952.37</v>
      </c>
      <c r="E29" s="33">
        <v>12049.12</v>
      </c>
      <c r="F29" s="19">
        <f t="shared" si="4"/>
        <v>70.877176470588239</v>
      </c>
    </row>
    <row r="30" spans="1:6" x14ac:dyDescent="0.25">
      <c r="A30" s="8" t="s">
        <v>49</v>
      </c>
      <c r="B30" s="9" t="s">
        <v>50</v>
      </c>
      <c r="C30" s="18">
        <v>12150</v>
      </c>
      <c r="D30" s="33">
        <v>813.53</v>
      </c>
      <c r="E30" s="33">
        <v>9520.73</v>
      </c>
      <c r="F30" s="19">
        <f t="shared" si="4"/>
        <v>78.359917695473243</v>
      </c>
    </row>
    <row r="31" spans="1:6" x14ac:dyDescent="0.25">
      <c r="A31" s="8" t="s">
        <v>51</v>
      </c>
      <c r="B31" s="9" t="s">
        <v>52</v>
      </c>
      <c r="C31" s="18">
        <v>8000</v>
      </c>
      <c r="D31" s="33">
        <v>1787.47</v>
      </c>
      <c r="E31" s="33">
        <v>7599.52</v>
      </c>
      <c r="F31" s="19">
        <f t="shared" si="4"/>
        <v>94.994</v>
      </c>
    </row>
    <row r="32" spans="1:6" x14ac:dyDescent="0.25">
      <c r="A32" s="8" t="s">
        <v>53</v>
      </c>
      <c r="B32" s="9" t="s">
        <v>54</v>
      </c>
      <c r="C32" s="18">
        <v>0</v>
      </c>
      <c r="D32" s="33">
        <v>0</v>
      </c>
      <c r="E32" s="33">
        <v>0</v>
      </c>
      <c r="F32" s="19">
        <v>0</v>
      </c>
    </row>
    <row r="33" spans="1:6" x14ac:dyDescent="0.25">
      <c r="A33" s="8" t="s">
        <v>55</v>
      </c>
      <c r="B33" s="9" t="s">
        <v>56</v>
      </c>
      <c r="C33" s="18">
        <v>7250</v>
      </c>
      <c r="D33" s="33">
        <v>907</v>
      </c>
      <c r="E33" s="33">
        <v>1556.04</v>
      </c>
      <c r="F33" s="18">
        <f t="shared" si="4"/>
        <v>21.462620689655171</v>
      </c>
    </row>
    <row r="34" spans="1:6" x14ac:dyDescent="0.25">
      <c r="A34" s="8" t="s">
        <v>57</v>
      </c>
      <c r="B34" s="9" t="s">
        <v>58</v>
      </c>
      <c r="C34" s="18">
        <v>95500</v>
      </c>
      <c r="D34" s="33">
        <v>18305.53</v>
      </c>
      <c r="E34" s="33">
        <v>95195.02</v>
      </c>
      <c r="F34" s="19">
        <f t="shared" si="4"/>
        <v>99.680649214659695</v>
      </c>
    </row>
    <row r="35" spans="1:6" x14ac:dyDescent="0.25">
      <c r="A35" s="8" t="s">
        <v>59</v>
      </c>
      <c r="B35" s="9" t="s">
        <v>60</v>
      </c>
      <c r="C35" s="18">
        <v>5000</v>
      </c>
      <c r="D35" s="33">
        <v>1790</v>
      </c>
      <c r="E35" s="33">
        <v>1790</v>
      </c>
      <c r="F35" s="19">
        <f t="shared" si="4"/>
        <v>35.799999999999997</v>
      </c>
    </row>
    <row r="36" spans="1:6" x14ac:dyDescent="0.25">
      <c r="A36" s="8" t="s">
        <v>61</v>
      </c>
      <c r="B36" s="9" t="s">
        <v>62</v>
      </c>
      <c r="C36" s="18">
        <v>103500</v>
      </c>
      <c r="D36" s="33">
        <v>7136.13</v>
      </c>
      <c r="E36" s="33">
        <v>86029.52</v>
      </c>
      <c r="F36" s="19">
        <f t="shared" si="4"/>
        <v>83.120309178743966</v>
      </c>
    </row>
    <row r="37" spans="1:6" x14ac:dyDescent="0.25">
      <c r="A37" s="6">
        <v>415</v>
      </c>
      <c r="B37" s="7" t="s">
        <v>63</v>
      </c>
      <c r="C37" s="32">
        <f>SUM(C38:C40)</f>
        <v>161500</v>
      </c>
      <c r="D37" s="32">
        <f t="shared" ref="D37:E37" si="8">SUM(D38:D40)</f>
        <v>27237.56</v>
      </c>
      <c r="E37" s="32">
        <f t="shared" si="8"/>
        <v>108556.44</v>
      </c>
      <c r="F37" s="16">
        <f t="shared" si="4"/>
        <v>67.217609907120746</v>
      </c>
    </row>
    <row r="38" spans="1:6" x14ac:dyDescent="0.25">
      <c r="A38" s="8" t="s">
        <v>64</v>
      </c>
      <c r="B38" s="9" t="s">
        <v>65</v>
      </c>
      <c r="C38" s="18">
        <v>100000</v>
      </c>
      <c r="D38" s="33">
        <v>15762.61</v>
      </c>
      <c r="E38" s="33">
        <v>52652.800000000003</v>
      </c>
      <c r="F38" s="19">
        <f t="shared" si="4"/>
        <v>52.652799999999999</v>
      </c>
    </row>
    <row r="39" spans="1:6" x14ac:dyDescent="0.25">
      <c r="A39" s="8" t="s">
        <v>66</v>
      </c>
      <c r="B39" s="9" t="s">
        <v>67</v>
      </c>
      <c r="C39" s="18">
        <v>10000</v>
      </c>
      <c r="D39" s="33">
        <v>0</v>
      </c>
      <c r="E39" s="33">
        <v>5028.1099999999997</v>
      </c>
      <c r="F39" s="19">
        <f t="shared" si="4"/>
        <v>50.281100000000002</v>
      </c>
    </row>
    <row r="40" spans="1:6" x14ac:dyDescent="0.25">
      <c r="A40" s="8" t="s">
        <v>68</v>
      </c>
      <c r="B40" s="9" t="s">
        <v>69</v>
      </c>
      <c r="C40" s="18">
        <v>51500</v>
      </c>
      <c r="D40" s="33">
        <v>11474.95</v>
      </c>
      <c r="E40" s="33">
        <v>50875.53</v>
      </c>
      <c r="F40" s="19">
        <f t="shared" si="4"/>
        <v>98.787436893203889</v>
      </c>
    </row>
    <row r="41" spans="1:6" x14ac:dyDescent="0.25">
      <c r="A41" s="6">
        <v>416</v>
      </c>
      <c r="B41" s="7" t="s">
        <v>70</v>
      </c>
      <c r="C41" s="17">
        <f>SUM(C42:C43)</f>
        <v>0</v>
      </c>
      <c r="D41" s="17">
        <f>SUM(D42:D43)</f>
        <v>0</v>
      </c>
      <c r="E41" s="17">
        <f>SUM(E42:E43)</f>
        <v>0</v>
      </c>
      <c r="F41" s="16">
        <v>0</v>
      </c>
    </row>
    <row r="42" spans="1:6" x14ac:dyDescent="0.25">
      <c r="A42" s="8" t="s">
        <v>71</v>
      </c>
      <c r="B42" s="9" t="s">
        <v>72</v>
      </c>
      <c r="C42" s="18">
        <v>0</v>
      </c>
      <c r="D42" s="33">
        <v>0</v>
      </c>
      <c r="E42" s="33">
        <v>0</v>
      </c>
      <c r="F42" s="19">
        <v>0</v>
      </c>
    </row>
    <row r="43" spans="1:6" x14ac:dyDescent="0.25">
      <c r="A43" s="8" t="s">
        <v>73</v>
      </c>
      <c r="B43" s="9" t="s">
        <v>74</v>
      </c>
      <c r="C43" s="18">
        <v>0</v>
      </c>
      <c r="D43" s="33">
        <v>0</v>
      </c>
      <c r="E43" s="33">
        <v>0</v>
      </c>
      <c r="F43" s="19">
        <v>0</v>
      </c>
    </row>
    <row r="44" spans="1:6" x14ac:dyDescent="0.25">
      <c r="A44" s="6">
        <v>417</v>
      </c>
      <c r="B44" s="7" t="s">
        <v>75</v>
      </c>
      <c r="C44" s="17">
        <f>SUM(C45:C47)</f>
        <v>0</v>
      </c>
      <c r="D44" s="32">
        <f>SUM(D45:D47)</f>
        <v>0</v>
      </c>
      <c r="E44" s="32">
        <f>SUM(E45:E47)</f>
        <v>0</v>
      </c>
      <c r="F44" s="16">
        <v>0</v>
      </c>
    </row>
    <row r="45" spans="1:6" x14ac:dyDescent="0.25">
      <c r="A45" s="8" t="s">
        <v>76</v>
      </c>
      <c r="B45" s="9" t="s">
        <v>77</v>
      </c>
      <c r="C45" s="18">
        <v>0</v>
      </c>
      <c r="D45" s="33">
        <v>0</v>
      </c>
      <c r="E45" s="33">
        <v>0</v>
      </c>
      <c r="F45" s="19">
        <v>0</v>
      </c>
    </row>
    <row r="46" spans="1:6" x14ac:dyDescent="0.25">
      <c r="A46" s="8" t="s">
        <v>78</v>
      </c>
      <c r="B46" s="9" t="s">
        <v>79</v>
      </c>
      <c r="C46" s="18">
        <v>0</v>
      </c>
      <c r="D46" s="33">
        <v>0</v>
      </c>
      <c r="E46" s="33">
        <v>0</v>
      </c>
      <c r="F46" s="19">
        <v>0</v>
      </c>
    </row>
    <row r="47" spans="1:6" x14ac:dyDescent="0.25">
      <c r="A47" s="8" t="s">
        <v>80</v>
      </c>
      <c r="B47" s="9" t="s">
        <v>81</v>
      </c>
      <c r="C47" s="18">
        <v>0</v>
      </c>
      <c r="D47" s="33">
        <v>0</v>
      </c>
      <c r="E47" s="33">
        <v>0</v>
      </c>
      <c r="F47" s="19">
        <v>0</v>
      </c>
    </row>
    <row r="48" spans="1:6" x14ac:dyDescent="0.25">
      <c r="A48" s="6">
        <v>418</v>
      </c>
      <c r="B48" s="7" t="s">
        <v>82</v>
      </c>
      <c r="C48" s="17">
        <v>836050</v>
      </c>
      <c r="D48" s="17">
        <v>154629</v>
      </c>
      <c r="E48" s="17">
        <v>795478.32</v>
      </c>
      <c r="F48" s="16">
        <f t="shared" si="4"/>
        <v>95.147218467794985</v>
      </c>
    </row>
    <row r="49" spans="1:6" x14ac:dyDescent="0.25">
      <c r="A49" s="6">
        <v>419</v>
      </c>
      <c r="B49" s="7" t="s">
        <v>83</v>
      </c>
      <c r="C49" s="17">
        <f>SUM(C50:C56)</f>
        <v>189500</v>
      </c>
      <c r="D49" s="32">
        <f>SUM(D50:D56)</f>
        <v>35082.47</v>
      </c>
      <c r="E49" s="32">
        <f>SUM(E50:E56)</f>
        <v>140662.20000000001</v>
      </c>
      <c r="F49" s="16">
        <f t="shared" si="4"/>
        <v>74.228073878627981</v>
      </c>
    </row>
    <row r="50" spans="1:6" x14ac:dyDescent="0.25">
      <c r="A50" s="10" t="s">
        <v>84</v>
      </c>
      <c r="B50" s="9" t="s">
        <v>85</v>
      </c>
      <c r="C50" s="18">
        <v>52000</v>
      </c>
      <c r="D50" s="33">
        <v>16668.82</v>
      </c>
      <c r="E50" s="33">
        <v>51599.12</v>
      </c>
      <c r="F50" s="19">
        <f t="shared" si="4"/>
        <v>99.229076923076931</v>
      </c>
    </row>
    <row r="51" spans="1:6" x14ac:dyDescent="0.25">
      <c r="A51" s="10" t="s">
        <v>86</v>
      </c>
      <c r="B51" s="9" t="s">
        <v>87</v>
      </c>
      <c r="C51" s="18">
        <v>5000</v>
      </c>
      <c r="D51" s="33">
        <v>0</v>
      </c>
      <c r="E51" s="33">
        <v>0</v>
      </c>
      <c r="F51" s="19">
        <f t="shared" si="4"/>
        <v>0</v>
      </c>
    </row>
    <row r="52" spans="1:6" x14ac:dyDescent="0.25">
      <c r="A52" s="10" t="s">
        <v>88</v>
      </c>
      <c r="B52" s="9" t="s">
        <v>89</v>
      </c>
      <c r="C52" s="18">
        <v>10000</v>
      </c>
      <c r="D52" s="33">
        <v>302.5</v>
      </c>
      <c r="E52" s="33">
        <v>3374.82</v>
      </c>
      <c r="F52" s="19">
        <f t="shared" si="4"/>
        <v>33.748199999999997</v>
      </c>
    </row>
    <row r="53" spans="1:6" x14ac:dyDescent="0.25">
      <c r="A53" s="8" t="s">
        <v>90</v>
      </c>
      <c r="B53" s="9" t="s">
        <v>91</v>
      </c>
      <c r="C53" s="18">
        <v>15000</v>
      </c>
      <c r="D53" s="33">
        <v>1478.67</v>
      </c>
      <c r="E53" s="33">
        <v>11999.46</v>
      </c>
      <c r="F53" s="19">
        <f t="shared" si="4"/>
        <v>79.996399999999994</v>
      </c>
    </row>
    <row r="54" spans="1:6" x14ac:dyDescent="0.25">
      <c r="A54" s="8" t="s">
        <v>92</v>
      </c>
      <c r="B54" s="9" t="s">
        <v>93</v>
      </c>
      <c r="C54" s="18">
        <v>20000</v>
      </c>
      <c r="D54" s="33">
        <v>1424.55</v>
      </c>
      <c r="E54" s="33">
        <v>18490.5</v>
      </c>
      <c r="F54" s="19">
        <f t="shared" si="4"/>
        <v>92.452500000000001</v>
      </c>
    </row>
    <row r="55" spans="1:6" x14ac:dyDescent="0.25">
      <c r="A55" s="8" t="s">
        <v>179</v>
      </c>
      <c r="B55" s="9" t="s">
        <v>178</v>
      </c>
      <c r="C55" s="18">
        <v>500</v>
      </c>
      <c r="D55" s="33">
        <v>0</v>
      </c>
      <c r="E55" s="33">
        <v>108</v>
      </c>
      <c r="F55" s="19">
        <f t="shared" si="4"/>
        <v>21.6</v>
      </c>
    </row>
    <row r="56" spans="1:6" x14ac:dyDescent="0.25">
      <c r="A56" s="8" t="s">
        <v>94</v>
      </c>
      <c r="B56" s="9" t="s">
        <v>95</v>
      </c>
      <c r="C56" s="18">
        <v>87000</v>
      </c>
      <c r="D56" s="33">
        <v>15207.93</v>
      </c>
      <c r="E56" s="33">
        <v>55090.3</v>
      </c>
      <c r="F56" s="19">
        <f t="shared" si="4"/>
        <v>63.322183908045979</v>
      </c>
    </row>
    <row r="57" spans="1:6" x14ac:dyDescent="0.25">
      <c r="A57" s="6">
        <v>42</v>
      </c>
      <c r="B57" s="7" t="s">
        <v>96</v>
      </c>
      <c r="C57" s="17">
        <v>125000</v>
      </c>
      <c r="D57" s="40">
        <v>13442.48</v>
      </c>
      <c r="E57" s="40">
        <v>105285.37</v>
      </c>
      <c r="F57" s="16">
        <f t="shared" si="4"/>
        <v>84.228295999999986</v>
      </c>
    </row>
    <row r="58" spans="1:6" ht="24" customHeight="1" x14ac:dyDescent="0.25">
      <c r="A58" s="6">
        <v>43</v>
      </c>
      <c r="B58" s="11" t="s">
        <v>97</v>
      </c>
      <c r="C58" s="17">
        <f>SUM(C59+C69)</f>
        <v>1691800</v>
      </c>
      <c r="D58" s="17">
        <f>SUM(D59+D69)</f>
        <v>266166.57</v>
      </c>
      <c r="E58" s="32">
        <f>SUM(E59+E69)</f>
        <v>1613440.0499999998</v>
      </c>
      <c r="F58" s="16">
        <f t="shared" si="4"/>
        <v>95.368249793119745</v>
      </c>
    </row>
    <row r="59" spans="1:6" ht="24" customHeight="1" x14ac:dyDescent="0.25">
      <c r="A59" s="6">
        <v>431</v>
      </c>
      <c r="B59" s="11" t="s">
        <v>97</v>
      </c>
      <c r="C59" s="17">
        <f>SUM(C60:C68)</f>
        <v>1123800</v>
      </c>
      <c r="D59" s="17">
        <f t="shared" ref="D59:E59" si="9">SUM(D60:D68)</f>
        <v>185107.68</v>
      </c>
      <c r="E59" s="17">
        <f t="shared" si="9"/>
        <v>1065521.7599999998</v>
      </c>
      <c r="F59" s="16">
        <f t="shared" si="4"/>
        <v>94.814180459156418</v>
      </c>
    </row>
    <row r="60" spans="1:6" x14ac:dyDescent="0.25">
      <c r="A60" s="10" t="s">
        <v>98</v>
      </c>
      <c r="B60" s="9" t="s">
        <v>99</v>
      </c>
      <c r="C60" s="18">
        <v>42000</v>
      </c>
      <c r="D60" s="33">
        <v>31522.54</v>
      </c>
      <c r="E60" s="33">
        <v>41976.54</v>
      </c>
      <c r="F60" s="19">
        <f t="shared" si="4"/>
        <v>99.944142857142865</v>
      </c>
    </row>
    <row r="61" spans="1:6" x14ac:dyDescent="0.25">
      <c r="A61" s="10" t="s">
        <v>100</v>
      </c>
      <c r="B61" s="9" t="s">
        <v>101</v>
      </c>
      <c r="C61" s="18">
        <v>80000</v>
      </c>
      <c r="D61" s="33">
        <v>2835.91</v>
      </c>
      <c r="E61" s="33">
        <v>72829.66</v>
      </c>
      <c r="F61" s="19">
        <f t="shared" si="4"/>
        <v>91.037075000000002</v>
      </c>
    </row>
    <row r="62" spans="1:6" x14ac:dyDescent="0.25">
      <c r="A62" s="10" t="s">
        <v>102</v>
      </c>
      <c r="B62" s="9" t="s">
        <v>103</v>
      </c>
      <c r="C62" s="18">
        <v>483500</v>
      </c>
      <c r="D62" s="33">
        <v>18811.939999999999</v>
      </c>
      <c r="E62" s="33">
        <v>470012.72</v>
      </c>
      <c r="F62" s="19">
        <f t="shared" si="4"/>
        <v>97.210490175801439</v>
      </c>
    </row>
    <row r="63" spans="1:6" x14ac:dyDescent="0.25">
      <c r="A63" s="8" t="s">
        <v>104</v>
      </c>
      <c r="B63" s="9" t="s">
        <v>105</v>
      </c>
      <c r="C63" s="18">
        <v>14000</v>
      </c>
      <c r="D63" s="33">
        <v>4000</v>
      </c>
      <c r="E63" s="33">
        <v>13730.2</v>
      </c>
      <c r="F63" s="19">
        <f t="shared" si="4"/>
        <v>98.072857142857146</v>
      </c>
    </row>
    <row r="64" spans="1:6" ht="23.25" customHeight="1" x14ac:dyDescent="0.25">
      <c r="A64" s="8" t="s">
        <v>106</v>
      </c>
      <c r="B64" s="12" t="s">
        <v>107</v>
      </c>
      <c r="C64" s="18">
        <v>58300</v>
      </c>
      <c r="D64" s="33">
        <v>9694.68</v>
      </c>
      <c r="E64" s="33">
        <v>53918.78</v>
      </c>
      <c r="F64" s="19">
        <f t="shared" si="4"/>
        <v>92.485042881646649</v>
      </c>
    </row>
    <row r="65" spans="1:6" x14ac:dyDescent="0.25">
      <c r="A65" s="8" t="s">
        <v>108</v>
      </c>
      <c r="B65" s="9" t="s">
        <v>109</v>
      </c>
      <c r="C65" s="18">
        <v>98000</v>
      </c>
      <c r="D65" s="33">
        <v>25600</v>
      </c>
      <c r="E65" s="33">
        <v>86687.64</v>
      </c>
      <c r="F65" s="19">
        <f t="shared" si="4"/>
        <v>88.456775510204082</v>
      </c>
    </row>
    <row r="66" spans="1:6" x14ac:dyDescent="0.25">
      <c r="A66" s="8" t="s">
        <v>110</v>
      </c>
      <c r="B66" s="9" t="s">
        <v>111</v>
      </c>
      <c r="C66" s="18">
        <v>35000</v>
      </c>
      <c r="D66" s="33">
        <v>7120.26</v>
      </c>
      <c r="E66" s="33">
        <v>29737.119999999999</v>
      </c>
      <c r="F66" s="18">
        <f t="shared" si="4"/>
        <v>84.963200000000001</v>
      </c>
    </row>
    <row r="67" spans="1:6" x14ac:dyDescent="0.25">
      <c r="A67" s="8" t="s">
        <v>112</v>
      </c>
      <c r="B67" s="9" t="s">
        <v>113</v>
      </c>
      <c r="C67" s="18">
        <v>50000</v>
      </c>
      <c r="D67" s="33">
        <v>3200</v>
      </c>
      <c r="E67" s="33">
        <v>47043.839999999997</v>
      </c>
      <c r="F67" s="19">
        <f t="shared" si="4"/>
        <v>94.087679999999992</v>
      </c>
    </row>
    <row r="68" spans="1:6" x14ac:dyDescent="0.25">
      <c r="A68" s="8" t="s">
        <v>114</v>
      </c>
      <c r="B68" s="9" t="s">
        <v>115</v>
      </c>
      <c r="C68" s="18">
        <v>263000</v>
      </c>
      <c r="D68" s="33">
        <v>82322.350000000006</v>
      </c>
      <c r="E68" s="33">
        <v>249585.26</v>
      </c>
      <c r="F68" s="19">
        <f t="shared" si="4"/>
        <v>94.899338403041838</v>
      </c>
    </row>
    <row r="69" spans="1:6" x14ac:dyDescent="0.25">
      <c r="A69" s="6">
        <v>432</v>
      </c>
      <c r="B69" s="7" t="s">
        <v>116</v>
      </c>
      <c r="C69" s="17">
        <f>SUM(C70:C72)</f>
        <v>568000</v>
      </c>
      <c r="D69" s="17">
        <f>SUM(D70:D72)</f>
        <v>81058.89</v>
      </c>
      <c r="E69" s="17">
        <f>SUM(E70:E72)</f>
        <v>547918.29</v>
      </c>
      <c r="F69" s="16">
        <f t="shared" si="4"/>
        <v>96.464487676056336</v>
      </c>
    </row>
    <row r="70" spans="1:6" x14ac:dyDescent="0.25">
      <c r="A70" s="8" t="s">
        <v>117</v>
      </c>
      <c r="B70" s="9" t="s">
        <v>118</v>
      </c>
      <c r="C70" s="18">
        <v>0</v>
      </c>
      <c r="D70" s="33">
        <v>0</v>
      </c>
      <c r="E70" s="33">
        <v>0</v>
      </c>
      <c r="F70" s="19">
        <v>0</v>
      </c>
    </row>
    <row r="71" spans="1:6" x14ac:dyDescent="0.25">
      <c r="A71" s="8" t="s">
        <v>119</v>
      </c>
      <c r="B71" s="9" t="s">
        <v>120</v>
      </c>
      <c r="C71" s="18">
        <v>20000</v>
      </c>
      <c r="D71" s="33">
        <v>0</v>
      </c>
      <c r="E71" s="33">
        <v>0</v>
      </c>
      <c r="F71" s="19">
        <f t="shared" ref="F71:F100" si="10">E71/C71*100</f>
        <v>0</v>
      </c>
    </row>
    <row r="72" spans="1:6" x14ac:dyDescent="0.25">
      <c r="A72" s="8" t="s">
        <v>121</v>
      </c>
      <c r="B72" s="9" t="s">
        <v>122</v>
      </c>
      <c r="C72" s="18">
        <v>548000</v>
      </c>
      <c r="D72" s="33">
        <v>81058.89</v>
      </c>
      <c r="E72" s="33">
        <v>547918.29</v>
      </c>
      <c r="F72" s="19">
        <f t="shared" si="10"/>
        <v>99.985089416058401</v>
      </c>
    </row>
    <row r="73" spans="1:6" x14ac:dyDescent="0.25">
      <c r="A73" s="6" t="s">
        <v>123</v>
      </c>
      <c r="B73" s="7" t="s">
        <v>124</v>
      </c>
      <c r="C73" s="17">
        <f>SUM(C74)</f>
        <v>4688000</v>
      </c>
      <c r="D73" s="17">
        <f>SUM(D74)</f>
        <v>696860.27</v>
      </c>
      <c r="E73" s="17">
        <f>SUM(E74)</f>
        <v>2517217.98</v>
      </c>
      <c r="F73" s="16">
        <f t="shared" si="10"/>
        <v>53.694922781569964</v>
      </c>
    </row>
    <row r="74" spans="1:6" x14ac:dyDescent="0.25">
      <c r="A74" s="6">
        <v>441</v>
      </c>
      <c r="B74" s="7" t="s">
        <v>124</v>
      </c>
      <c r="C74" s="17">
        <f>SUM(C75:C81)</f>
        <v>4688000</v>
      </c>
      <c r="D74" s="32">
        <f>SUM(D75:D81)</f>
        <v>696860.27</v>
      </c>
      <c r="E74" s="32">
        <f>SUM(E75:E81)</f>
        <v>2517217.98</v>
      </c>
      <c r="F74" s="16">
        <f t="shared" si="10"/>
        <v>53.694922781569964</v>
      </c>
    </row>
    <row r="75" spans="1:6" x14ac:dyDescent="0.25">
      <c r="A75" s="10" t="s">
        <v>125</v>
      </c>
      <c r="B75" s="9" t="s">
        <v>126</v>
      </c>
      <c r="C75" s="18">
        <v>0</v>
      </c>
      <c r="D75" s="33">
        <v>0</v>
      </c>
      <c r="E75" s="33">
        <v>0</v>
      </c>
      <c r="F75" s="19">
        <v>0</v>
      </c>
    </row>
    <row r="76" spans="1:6" x14ac:dyDescent="0.25">
      <c r="A76" s="8" t="s">
        <v>127</v>
      </c>
      <c r="B76" s="9" t="s">
        <v>128</v>
      </c>
      <c r="C76" s="18">
        <v>2650000</v>
      </c>
      <c r="D76" s="33">
        <v>456844.21</v>
      </c>
      <c r="E76" s="33">
        <v>1711509.85</v>
      </c>
      <c r="F76" s="19">
        <f t="shared" si="10"/>
        <v>64.585277358490572</v>
      </c>
    </row>
    <row r="77" spans="1:6" x14ac:dyDescent="0.25">
      <c r="A77" s="8" t="s">
        <v>129</v>
      </c>
      <c r="B77" s="9" t="s">
        <v>130</v>
      </c>
      <c r="C77" s="18">
        <v>0</v>
      </c>
      <c r="D77" s="33">
        <v>0</v>
      </c>
      <c r="E77" s="33">
        <v>0</v>
      </c>
      <c r="F77" s="19">
        <v>0</v>
      </c>
    </row>
    <row r="78" spans="1:6" x14ac:dyDescent="0.25">
      <c r="A78" s="8" t="s">
        <v>131</v>
      </c>
      <c r="B78" s="9" t="s">
        <v>132</v>
      </c>
      <c r="C78" s="18">
        <v>250000</v>
      </c>
      <c r="D78" s="33">
        <v>61475</v>
      </c>
      <c r="E78" s="33">
        <v>83390.63</v>
      </c>
      <c r="F78" s="19">
        <f t="shared" si="10"/>
        <v>33.356252000000005</v>
      </c>
    </row>
    <row r="79" spans="1:6" x14ac:dyDescent="0.25">
      <c r="A79" s="8" t="s">
        <v>133</v>
      </c>
      <c r="B79" s="9" t="s">
        <v>134</v>
      </c>
      <c r="C79" s="18">
        <v>332000</v>
      </c>
      <c r="D79" s="33">
        <v>26246.74</v>
      </c>
      <c r="E79" s="33">
        <v>117346.28</v>
      </c>
      <c r="F79" s="19">
        <f t="shared" si="10"/>
        <v>35.345265060240969</v>
      </c>
    </row>
    <row r="80" spans="1:6" x14ac:dyDescent="0.25">
      <c r="A80" s="8" t="s">
        <v>135</v>
      </c>
      <c r="B80" s="9" t="s">
        <v>136</v>
      </c>
      <c r="C80" s="18">
        <v>1010000</v>
      </c>
      <c r="D80" s="33">
        <v>75588.7</v>
      </c>
      <c r="E80" s="33">
        <v>366323.33</v>
      </c>
      <c r="F80" s="19">
        <f t="shared" si="10"/>
        <v>36.269636633663367</v>
      </c>
    </row>
    <row r="81" spans="1:6" x14ac:dyDescent="0.25">
      <c r="A81" s="8" t="s">
        <v>137</v>
      </c>
      <c r="B81" s="9" t="s">
        <v>138</v>
      </c>
      <c r="C81" s="18">
        <v>446000</v>
      </c>
      <c r="D81" s="33">
        <v>76705.62</v>
      </c>
      <c r="E81" s="33">
        <v>238647.89</v>
      </c>
      <c r="F81" s="19">
        <f t="shared" si="10"/>
        <v>53.508495515695074</v>
      </c>
    </row>
    <row r="82" spans="1:6" x14ac:dyDescent="0.25">
      <c r="A82" s="6" t="s">
        <v>139</v>
      </c>
      <c r="B82" s="7" t="s">
        <v>140</v>
      </c>
      <c r="C82" s="17">
        <f>SUM(C83)</f>
        <v>50000</v>
      </c>
      <c r="D82" s="32">
        <f t="shared" ref="D82:E82" si="11">SUM(D83)</f>
        <v>0</v>
      </c>
      <c r="E82" s="32">
        <f t="shared" si="11"/>
        <v>0</v>
      </c>
      <c r="F82" s="19">
        <f t="shared" si="10"/>
        <v>0</v>
      </c>
    </row>
    <row r="83" spans="1:6" x14ac:dyDescent="0.25">
      <c r="A83" s="6">
        <v>451</v>
      </c>
      <c r="B83" s="7" t="s">
        <v>140</v>
      </c>
      <c r="C83" s="32">
        <f t="shared" ref="C83:D83" si="12">SUM(C84:C86)</f>
        <v>50000</v>
      </c>
      <c r="D83" s="32">
        <f t="shared" si="12"/>
        <v>0</v>
      </c>
      <c r="E83" s="32">
        <f t="shared" ref="E83" si="13">SUM(E84:E86)</f>
        <v>0</v>
      </c>
      <c r="F83" s="19">
        <f t="shared" si="10"/>
        <v>0</v>
      </c>
    </row>
    <row r="84" spans="1:6" x14ac:dyDescent="0.25">
      <c r="A84" s="8" t="s">
        <v>141</v>
      </c>
      <c r="B84" s="9" t="s">
        <v>142</v>
      </c>
      <c r="C84" s="18">
        <v>0</v>
      </c>
      <c r="D84" s="33">
        <v>0</v>
      </c>
      <c r="E84" s="33">
        <v>0</v>
      </c>
      <c r="F84" s="19">
        <v>0</v>
      </c>
    </row>
    <row r="85" spans="1:6" x14ac:dyDescent="0.25">
      <c r="A85" s="8" t="s">
        <v>143</v>
      </c>
      <c r="B85" s="9" t="s">
        <v>144</v>
      </c>
      <c r="C85" s="18">
        <v>0</v>
      </c>
      <c r="D85" s="33">
        <v>0</v>
      </c>
      <c r="E85" s="33">
        <v>0</v>
      </c>
      <c r="F85" s="19">
        <v>0</v>
      </c>
    </row>
    <row r="86" spans="1:6" x14ac:dyDescent="0.25">
      <c r="A86" s="8" t="s">
        <v>145</v>
      </c>
      <c r="B86" s="9" t="s">
        <v>146</v>
      </c>
      <c r="C86" s="18">
        <v>50000</v>
      </c>
      <c r="D86" s="33">
        <v>0</v>
      </c>
      <c r="E86" s="33">
        <v>0</v>
      </c>
      <c r="F86" s="19">
        <f t="shared" si="10"/>
        <v>0</v>
      </c>
    </row>
    <row r="87" spans="1:6" x14ac:dyDescent="0.25">
      <c r="A87" s="6" t="s">
        <v>147</v>
      </c>
      <c r="B87" s="7" t="s">
        <v>148</v>
      </c>
      <c r="C87" s="17">
        <f>SUM(C88+C91+C94)</f>
        <v>50000</v>
      </c>
      <c r="D87" s="32">
        <f>SUM(D88+D91+D94)</f>
        <v>18644.79</v>
      </c>
      <c r="E87" s="32">
        <f>SUM(E88+E91+E94)</f>
        <v>47784.66</v>
      </c>
      <c r="F87" s="16">
        <f t="shared" si="10"/>
        <v>95.569320000000005</v>
      </c>
    </row>
    <row r="88" spans="1:6" x14ac:dyDescent="0.25">
      <c r="A88" s="6">
        <v>461</v>
      </c>
      <c r="B88" s="7" t="s">
        <v>149</v>
      </c>
      <c r="C88" s="17">
        <f>SUM(C89:C90)</f>
        <v>0</v>
      </c>
      <c r="D88" s="32">
        <f>SUM(D89:D90)</f>
        <v>0</v>
      </c>
      <c r="E88" s="32">
        <f>SUM(E89:E90)</f>
        <v>0</v>
      </c>
      <c r="F88" s="16">
        <v>0</v>
      </c>
    </row>
    <row r="89" spans="1:6" x14ac:dyDescent="0.25">
      <c r="A89" s="8" t="s">
        <v>150</v>
      </c>
      <c r="B89" s="9" t="s">
        <v>151</v>
      </c>
      <c r="C89" s="18">
        <v>0</v>
      </c>
      <c r="D89" s="33">
        <v>0</v>
      </c>
      <c r="E89" s="33">
        <v>0</v>
      </c>
      <c r="F89" s="19">
        <v>0</v>
      </c>
    </row>
    <row r="90" spans="1:6" x14ac:dyDescent="0.25">
      <c r="A90" s="8" t="s">
        <v>152</v>
      </c>
      <c r="B90" s="9" t="s">
        <v>153</v>
      </c>
      <c r="C90" s="18">
        <v>0</v>
      </c>
      <c r="D90" s="33">
        <v>0</v>
      </c>
      <c r="E90" s="33">
        <v>0</v>
      </c>
      <c r="F90" s="19">
        <v>0</v>
      </c>
    </row>
    <row r="91" spans="1:6" x14ac:dyDescent="0.25">
      <c r="A91" s="6">
        <v>462</v>
      </c>
      <c r="B91" s="7" t="s">
        <v>154</v>
      </c>
      <c r="C91" s="17">
        <f>SUM(C92:C93)</f>
        <v>0</v>
      </c>
      <c r="D91" s="32">
        <f>SUM(D92:D93)</f>
        <v>0</v>
      </c>
      <c r="E91" s="32">
        <f>SUM(E92:E93)</f>
        <v>0</v>
      </c>
      <c r="F91" s="16">
        <v>0</v>
      </c>
    </row>
    <row r="92" spans="1:6" x14ac:dyDescent="0.25">
      <c r="A92" s="8" t="s">
        <v>155</v>
      </c>
      <c r="B92" s="9" t="s">
        <v>156</v>
      </c>
      <c r="C92" s="18">
        <v>0</v>
      </c>
      <c r="D92" s="33">
        <v>0</v>
      </c>
      <c r="E92" s="33">
        <v>0</v>
      </c>
      <c r="F92" s="19">
        <v>0</v>
      </c>
    </row>
    <row r="93" spans="1:6" x14ac:dyDescent="0.25">
      <c r="A93" s="8" t="s">
        <v>157</v>
      </c>
      <c r="B93" s="9" t="s">
        <v>158</v>
      </c>
      <c r="C93" s="18">
        <v>0</v>
      </c>
      <c r="D93" s="33">
        <v>0</v>
      </c>
      <c r="E93" s="33">
        <v>0</v>
      </c>
      <c r="F93" s="19">
        <v>0</v>
      </c>
    </row>
    <row r="94" spans="1:6" x14ac:dyDescent="0.25">
      <c r="A94" s="6">
        <v>463</v>
      </c>
      <c r="B94" s="7" t="s">
        <v>159</v>
      </c>
      <c r="C94" s="17">
        <f>SUM(C95)</f>
        <v>50000</v>
      </c>
      <c r="D94" s="32">
        <f>SUM(D95)</f>
        <v>18644.79</v>
      </c>
      <c r="E94" s="32">
        <f>SUM(E95)</f>
        <v>47784.66</v>
      </c>
      <c r="F94" s="16">
        <f t="shared" si="10"/>
        <v>95.569320000000005</v>
      </c>
    </row>
    <row r="95" spans="1:6" x14ac:dyDescent="0.25">
      <c r="A95" s="8" t="s">
        <v>160</v>
      </c>
      <c r="B95" s="9" t="s">
        <v>159</v>
      </c>
      <c r="C95" s="18">
        <v>50000</v>
      </c>
      <c r="D95" s="33">
        <v>18644.79</v>
      </c>
      <c r="E95" s="33">
        <v>47784.66</v>
      </c>
      <c r="F95" s="19">
        <f t="shared" si="10"/>
        <v>95.569320000000005</v>
      </c>
    </row>
    <row r="96" spans="1:6" x14ac:dyDescent="0.25">
      <c r="A96" s="6" t="s">
        <v>161</v>
      </c>
      <c r="B96" s="7" t="s">
        <v>162</v>
      </c>
      <c r="C96" s="17">
        <f>SUM(C97:C99)</f>
        <v>140000</v>
      </c>
      <c r="D96" s="32">
        <f>SUM(D97:D99)</f>
        <v>23509.8</v>
      </c>
      <c r="E96" s="32">
        <f>SUM(E97:E99)</f>
        <v>134805.57</v>
      </c>
      <c r="F96" s="16">
        <f t="shared" si="10"/>
        <v>96.289692857142867</v>
      </c>
    </row>
    <row r="97" spans="1:6" x14ac:dyDescent="0.25">
      <c r="A97" s="13">
        <v>471</v>
      </c>
      <c r="B97" s="9" t="s">
        <v>163</v>
      </c>
      <c r="C97" s="18">
        <v>130000</v>
      </c>
      <c r="D97" s="33">
        <v>23509.8</v>
      </c>
      <c r="E97" s="33">
        <v>129805.57</v>
      </c>
      <c r="F97" s="19">
        <f t="shared" si="10"/>
        <v>99.850438461538474</v>
      </c>
    </row>
    <row r="98" spans="1:6" x14ac:dyDescent="0.25">
      <c r="A98" s="13">
        <v>472</v>
      </c>
      <c r="B98" s="9" t="s">
        <v>164</v>
      </c>
      <c r="C98" s="18">
        <v>10000</v>
      </c>
      <c r="D98" s="33">
        <v>0</v>
      </c>
      <c r="E98" s="33">
        <v>5000</v>
      </c>
      <c r="F98" s="19">
        <f t="shared" si="10"/>
        <v>50</v>
      </c>
    </row>
    <row r="99" spans="1:6" x14ac:dyDescent="0.25">
      <c r="A99" s="13">
        <v>473</v>
      </c>
      <c r="B99" s="9" t="s">
        <v>165</v>
      </c>
      <c r="C99" s="18">
        <v>0</v>
      </c>
      <c r="D99" s="33">
        <v>0</v>
      </c>
      <c r="E99" s="33">
        <v>0</v>
      </c>
      <c r="F99" s="19">
        <v>0</v>
      </c>
    </row>
    <row r="100" spans="1:6" x14ac:dyDescent="0.25">
      <c r="A100" s="29"/>
      <c r="B100" s="30" t="s">
        <v>166</v>
      </c>
      <c r="C100" s="17">
        <f>SUM(C5+C57+C58+C73+C82+C87+C96)</f>
        <v>9495300</v>
      </c>
      <c r="D100" s="17">
        <f>SUM(D5+D57+D58+D73+D82+D87+D96)</f>
        <v>1445990.9500000002</v>
      </c>
      <c r="E100" s="17">
        <f>SUM(E5+E57+E58+E73+E82+E87+E96)</f>
        <v>6651009.4700000007</v>
      </c>
      <c r="F100" s="39">
        <f t="shared" si="10"/>
        <v>70.045279980621999</v>
      </c>
    </row>
    <row r="102" spans="1:6" x14ac:dyDescent="0.25">
      <c r="A102" s="20" t="s">
        <v>168</v>
      </c>
      <c r="B102" s="20"/>
      <c r="C102" s="20"/>
      <c r="D102" s="21"/>
      <c r="E102" s="36"/>
    </row>
    <row r="103" spans="1:6" x14ac:dyDescent="0.25">
      <c r="A103" s="20"/>
      <c r="B103" s="20"/>
      <c r="C103" s="20"/>
      <c r="D103" s="21"/>
      <c r="E103" s="36"/>
    </row>
    <row r="104" spans="1:6" ht="21" x14ac:dyDescent="0.25">
      <c r="A104" s="20"/>
      <c r="B104" s="22" t="s">
        <v>169</v>
      </c>
      <c r="C104" s="34" t="s">
        <v>180</v>
      </c>
      <c r="D104" s="21"/>
      <c r="E104" s="36"/>
    </row>
    <row r="105" spans="1:6" ht="14.25" customHeight="1" x14ac:dyDescent="0.25">
      <c r="A105" s="20"/>
      <c r="B105" s="23" t="s">
        <v>7</v>
      </c>
      <c r="C105" s="24"/>
      <c r="D105" s="21"/>
      <c r="E105" s="36"/>
    </row>
    <row r="106" spans="1:6" x14ac:dyDescent="0.25">
      <c r="A106" s="20"/>
      <c r="B106" s="25" t="s">
        <v>170</v>
      </c>
      <c r="C106" s="24"/>
      <c r="D106" s="21"/>
    </row>
    <row r="107" spans="1:6" x14ac:dyDescent="0.25">
      <c r="A107" s="20"/>
      <c r="B107" s="25" t="s">
        <v>171</v>
      </c>
      <c r="C107" s="24">
        <f>2421.05+4783.37+71.03+2420.9</f>
        <v>9696.35</v>
      </c>
      <c r="D107" s="21"/>
    </row>
    <row r="108" spans="1:6" x14ac:dyDescent="0.25">
      <c r="A108" s="20"/>
      <c r="B108" s="25" t="s">
        <v>172</v>
      </c>
      <c r="C108" s="24">
        <f>6279.46+31.14+277.42</f>
        <v>6588.02</v>
      </c>
      <c r="D108" s="21"/>
    </row>
    <row r="109" spans="1:6" x14ac:dyDescent="0.25">
      <c r="A109" s="20"/>
      <c r="B109" s="25" t="s">
        <v>173</v>
      </c>
      <c r="C109" s="24">
        <f>0.06+3.17+421.37+276.6+313.68+313.68+592.2+124.93+314.61</f>
        <v>2360.3000000000002</v>
      </c>
      <c r="D109" s="21"/>
      <c r="E109" s="45"/>
      <c r="F109" s="45"/>
    </row>
    <row r="110" spans="1:6" x14ac:dyDescent="0.25">
      <c r="A110" s="20"/>
      <c r="B110" s="25" t="s">
        <v>174</v>
      </c>
      <c r="C110" s="24"/>
      <c r="D110" s="21"/>
    </row>
    <row r="111" spans="1:6" x14ac:dyDescent="0.25">
      <c r="A111" s="20"/>
      <c r="B111" s="23" t="s">
        <v>18</v>
      </c>
      <c r="C111" s="31"/>
      <c r="D111" s="21"/>
    </row>
    <row r="112" spans="1:6" x14ac:dyDescent="0.25">
      <c r="A112" s="20"/>
      <c r="B112" s="23" t="s">
        <v>33</v>
      </c>
      <c r="C112" s="31"/>
      <c r="D112" s="21"/>
    </row>
    <row r="113" spans="1:6" x14ac:dyDescent="0.25">
      <c r="A113" s="20"/>
      <c r="B113" s="23" t="s">
        <v>44</v>
      </c>
      <c r="C113" s="31"/>
      <c r="D113" s="21"/>
    </row>
    <row r="114" spans="1:6" x14ac:dyDescent="0.25">
      <c r="A114" s="20"/>
      <c r="B114" s="23" t="s">
        <v>63</v>
      </c>
      <c r="C114" s="28"/>
      <c r="D114" s="21"/>
    </row>
    <row r="115" spans="1:6" x14ac:dyDescent="0.25">
      <c r="A115" s="20"/>
      <c r="B115" s="23" t="s">
        <v>70</v>
      </c>
      <c r="C115" s="24"/>
      <c r="D115" s="21"/>
    </row>
    <row r="116" spans="1:6" x14ac:dyDescent="0.25">
      <c r="A116" s="20"/>
      <c r="B116" s="23" t="s">
        <v>75</v>
      </c>
      <c r="C116" s="24"/>
      <c r="D116" s="21"/>
    </row>
    <row r="117" spans="1:6" x14ac:dyDescent="0.25">
      <c r="A117" s="20"/>
      <c r="B117" s="23" t="s">
        <v>82</v>
      </c>
      <c r="C117" s="35"/>
      <c r="D117" s="21"/>
    </row>
    <row r="118" spans="1:6" x14ac:dyDescent="0.25">
      <c r="A118" s="20"/>
      <c r="B118" s="23" t="s">
        <v>83</v>
      </c>
      <c r="C118" s="31">
        <v>0.12</v>
      </c>
      <c r="D118" s="21"/>
    </row>
    <row r="119" spans="1:6" x14ac:dyDescent="0.25">
      <c r="A119" s="20"/>
      <c r="B119" s="26" t="s">
        <v>175</v>
      </c>
      <c r="C119" s="24"/>
      <c r="D119" s="21"/>
    </row>
    <row r="120" spans="1:6" x14ac:dyDescent="0.25">
      <c r="A120" s="20"/>
      <c r="B120" s="23" t="s">
        <v>96</v>
      </c>
      <c r="C120" s="24"/>
      <c r="D120" s="21"/>
    </row>
    <row r="121" spans="1:6" ht="24" x14ac:dyDescent="0.25">
      <c r="A121" s="20"/>
      <c r="B121" s="27" t="s">
        <v>97</v>
      </c>
      <c r="C121" s="28"/>
      <c r="D121" s="21"/>
    </row>
    <row r="122" spans="1:6" x14ac:dyDescent="0.25">
      <c r="A122" s="20"/>
      <c r="B122" s="23" t="s">
        <v>116</v>
      </c>
      <c r="C122" s="28"/>
      <c r="D122" s="21"/>
    </row>
    <row r="123" spans="1:6" x14ac:dyDescent="0.25">
      <c r="A123" s="20"/>
      <c r="B123" s="23" t="s">
        <v>124</v>
      </c>
      <c r="C123" s="31"/>
      <c r="D123" s="21"/>
    </row>
    <row r="124" spans="1:6" x14ac:dyDescent="0.25">
      <c r="A124" s="20"/>
      <c r="B124" s="23" t="s">
        <v>140</v>
      </c>
      <c r="C124" s="24"/>
      <c r="D124" s="21"/>
    </row>
    <row r="125" spans="1:6" x14ac:dyDescent="0.25">
      <c r="A125" s="20"/>
      <c r="B125" s="23" t="s">
        <v>148</v>
      </c>
      <c r="C125" s="24"/>
      <c r="D125" s="21"/>
    </row>
    <row r="127" spans="1:6" x14ac:dyDescent="0.25">
      <c r="A127" s="14" t="s">
        <v>182</v>
      </c>
      <c r="B127" s="41"/>
      <c r="F127" s="15" t="s">
        <v>177</v>
      </c>
    </row>
    <row r="128" spans="1:6" x14ac:dyDescent="0.25">
      <c r="A128" s="42" t="s">
        <v>183</v>
      </c>
      <c r="B128" s="43"/>
      <c r="F128" s="14" t="s">
        <v>176</v>
      </c>
    </row>
    <row r="129" spans="1:2" ht="16.5" x14ac:dyDescent="0.3">
      <c r="A129" s="42" t="s">
        <v>184</v>
      </c>
      <c r="B129" s="44"/>
    </row>
  </sheetData>
  <mergeCells count="2">
    <mergeCell ref="E1:F1"/>
    <mergeCell ref="A3:F3"/>
  </mergeCells>
  <pageMargins left="0.7" right="0.7" top="0.75" bottom="0.75" header="0.3" footer="0.3"/>
  <pageSetup orientation="landscape" r:id="rId1"/>
  <ignoredErrors>
    <ignoredError sqref="D49:E49 D44:E44 C44 C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2023-11-10T06:42:49Z</cp:lastPrinted>
  <dcterms:created xsi:type="dcterms:W3CDTF">2019-02-06T12:24:23Z</dcterms:created>
  <dcterms:modified xsi:type="dcterms:W3CDTF">2025-03-17T11:23:34Z</dcterms:modified>
</cp:coreProperties>
</file>